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2. Kasubag Umum dan Kepegawaian\6. Fungsional Arsiparis Pertama\"/>
    </mc:Choice>
  </mc:AlternateContent>
  <xr:revisionPtr revIDLastSave="0" documentId="13_ncr:1_{6BB3D0F1-BA52-47C4-912D-0CF7462CE77D}" xr6:coauthVersionLast="36" xr6:coauthVersionMax="36" xr10:uidLastSave="{00000000-0000-0000-0000-000000000000}"/>
  <bookViews>
    <workbookView xWindow="0" yWindow="0" windowWidth="19200" windowHeight="6810" xr2:uid="{96A03D2D-6F79-4B1E-A3C8-75FA8E8CA97E}"/>
  </bookViews>
  <sheets>
    <sheet name="Sheet1" sheetId="1" r:id="rId1"/>
  </sheets>
  <externalReferences>
    <externalReference r:id="rId2"/>
  </externalReferences>
  <definedNames>
    <definedName name="_xlnm.Print_Area" localSheetId="0">Sheet1!$A$1:$I$30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E9" i="1" l="1"/>
  <c r="H22" i="1"/>
  <c r="G22" i="1"/>
  <c r="G29" i="1"/>
  <c r="H29" i="1" s="1"/>
  <c r="H28" i="1"/>
  <c r="G28" i="1"/>
  <c r="H27" i="1"/>
  <c r="G27" i="1"/>
  <c r="H25" i="1"/>
  <c r="G25" i="1"/>
  <c r="E25" i="1"/>
  <c r="G24" i="1"/>
  <c r="H24" i="1" s="1"/>
  <c r="G21" i="1"/>
  <c r="H21" i="1" s="1"/>
  <c r="G20" i="1"/>
  <c r="E20" i="1"/>
  <c r="H20" i="1" s="1"/>
  <c r="H19" i="1"/>
  <c r="G19" i="1"/>
  <c r="E19" i="1"/>
  <c r="G18" i="1"/>
  <c r="H18" i="1" s="1"/>
  <c r="G17" i="1"/>
  <c r="H17" i="1" s="1"/>
  <c r="G16" i="1"/>
  <c r="H16" i="1" s="1"/>
  <c r="E16" i="1"/>
  <c r="H14" i="1"/>
  <c r="G14" i="1"/>
  <c r="H13" i="1"/>
  <c r="G13" i="1"/>
  <c r="E13" i="1"/>
  <c r="G12" i="1"/>
  <c r="H12" i="1" s="1"/>
  <c r="E12" i="1"/>
  <c r="G11" i="1"/>
  <c r="G10" i="1"/>
  <c r="E10" i="1"/>
  <c r="H10" i="1" s="1"/>
  <c r="M10" i="1" s="1"/>
  <c r="G9" i="1"/>
  <c r="H9" i="1"/>
  <c r="M8" i="1"/>
  <c r="H30" i="1" l="1"/>
  <c r="M9" i="1"/>
</calcChain>
</file>

<file path=xl/sharedStrings.xml><?xml version="1.0" encoding="utf-8"?>
<sst xmlns="http://schemas.openxmlformats.org/spreadsheetml/2006/main" count="60" uniqueCount="48">
  <si>
    <t>FORMULIR PENGUKURAN BEBAN KERJA</t>
  </si>
  <si>
    <t>Nama Jabatan</t>
  </si>
  <si>
    <t>:</t>
  </si>
  <si>
    <t>Arsiparis Ahli Pertama/Pertama</t>
  </si>
  <si>
    <t>Unit Kerja</t>
  </si>
  <si>
    <t>Ikhtisar Jabatan</t>
  </si>
  <si>
    <t>Melaksanakan kegiatan ketatalaksanaan arsip, pengolahan arsip, dan pembinaan kearsipan sesuai dengan peraturan yang berlaku dalam rangka mewujudkan penyelenggaraan kearsipan yang benar dan maju</t>
  </si>
  <si>
    <t>NO</t>
  </si>
  <si>
    <t>URAIAN TUGAS</t>
  </si>
  <si>
    <t>SATUAN HASIL</t>
  </si>
  <si>
    <t>WAKTU 
PENYELESAIAN</t>
  </si>
  <si>
    <t>BEBAN KERJA</t>
  </si>
  <si>
    <t>WAKTU KERJA EFEKTIF</t>
  </si>
  <si>
    <t>PEGAWAI YANG DIBUTUHKAN</t>
  </si>
  <si>
    <t>KETERANGAN</t>
  </si>
  <si>
    <t>Wkt
(dari unit)</t>
  </si>
  <si>
    <t>Beban
(dari unit)</t>
  </si>
  <si>
    <t>Cek</t>
  </si>
  <si>
    <t>Ket</t>
  </si>
  <si>
    <t>Menyeleksi arsip inaktif yang akan dimusnahkan.</t>
  </si>
  <si>
    <t>Laporan dan daftar</t>
  </si>
  <si>
    <t>Membuat daftar arsip inaktif usul musnah.</t>
  </si>
  <si>
    <t>Daftar/ min 100 Nomor</t>
  </si>
  <si>
    <t>Melaksanakan pemusnahan arsip inaktif.</t>
  </si>
  <si>
    <t>Nomor</t>
  </si>
  <si>
    <t>Menyeleksi arsip inaktif yang akan diserahkan.</t>
  </si>
  <si>
    <t>Laporan</t>
  </si>
  <si>
    <t>Membuat daftar arsip inaktif usul serah.</t>
  </si>
  <si>
    <t>Melaksanakan penyerahan arsip.</t>
  </si>
  <si>
    <t>Melakukan penelusuran sumber arsip pada kegiatan penyusunan guide arsip.</t>
  </si>
  <si>
    <t>Melakukan rewashing arsip microfilm/microfische.</t>
  </si>
  <si>
    <t>min 20 Nomor</t>
  </si>
  <si>
    <t>Melakukan laminasi arsip peta dan kearsitekturan.</t>
  </si>
  <si>
    <t>Melakukan penelusuran arsip  sesuai tema pameran arsip.</t>
  </si>
  <si>
    <t>Melakukan pemindaian dan pengolahan hasil pindaian dalam rangka pameran arsip tekstual dan virtual.</t>
  </si>
  <si>
    <t>Menyusun katalog pameran.</t>
  </si>
  <si>
    <t>min 50 Nomor Katalog</t>
  </si>
  <si>
    <t>Memberikan layanan jasa penelusuran arsip statis.</t>
  </si>
  <si>
    <t>Layanan</t>
  </si>
  <si>
    <t>Melakukan penilaian kinerja Arsiparis Terampil, Arsiparis Mahir, Arsiparis Penyelia, dan Arsiparis Ahli Pertama.</t>
  </si>
  <si>
    <t>Verifikasi Penilaian</t>
  </si>
  <si>
    <t>Melakukan penelusuran referensi dan pencarian data dalam rangka menyusun SOP.</t>
  </si>
  <si>
    <t xml:space="preserve">Laporan </t>
  </si>
  <si>
    <t xml:space="preserve">Melakukan identifikasi dan pengolahan data arsip inaktif.  </t>
  </si>
  <si>
    <t>min 50 Nomor</t>
  </si>
  <si>
    <t>Melakukan identifikasi dan pengolahan data arsip vital.</t>
  </si>
  <si>
    <t>Melakukan identifikasi dan pengolahan data arsip statis.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</si>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</sst>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#,##0.000_);\(#,##0.000\)"/>
    <numFmt numFmtId="166" formatCode="0.0000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Bookman Old Style"/>
      <family val="1"/>
    </font>
    <font>
      <sz val="12"/>
      <color theme="1"/>
      <name val="Bookman Old Style"/>
      <family val="1"/>
    </font>
    <font>
      <sz val="10"/>
      <color theme="0" tint="-4.9989318521683403E-2"/>
      <name val="Bookman Old Style"/>
      <family val="1"/>
    </font>
    <font>
      <sz val="12"/>
      <color rgb="FFFF0000"/>
      <name val="Bookman Old Style"/>
      <family val="1"/>
    </font>
    <font>
      <i/>
      <sz val="12"/>
      <color rgb="FFFF0000"/>
      <name val="Bookman Old Style"/>
      <family val="1"/>
    </font>
    <font>
      <b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b/>
      <i/>
      <sz val="12"/>
      <color theme="1"/>
      <name val="Bookman Old Style"/>
      <family val="1"/>
    </font>
    <font>
      <b/>
      <sz val="12"/>
      <color rgb="FF000000"/>
      <name val="Bookman Old Style"/>
      <family val="1"/>
    </font>
    <font>
      <sz val="12"/>
      <name val="Bookman Old Style"/>
      <family val="1"/>
    </font>
    <font>
      <sz val="10"/>
      <name val="Arial"/>
      <family val="2"/>
    </font>
    <font>
      <b/>
      <sz val="12"/>
      <color rgb="FFF03C40"/>
      <name val="Bookman Old Style"/>
      <family val="1"/>
    </font>
    <font>
      <b/>
      <sz val="12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/>
  </cellStyleXfs>
  <cellXfs count="71">
    <xf numFmtId="0" fontId="0" fillId="0" borderId="0" xfId="0"/>
    <xf numFmtId="0" fontId="3" fillId="0" borderId="0" xfId="1" applyFont="1" applyProtection="1"/>
    <xf numFmtId="0" fontId="3" fillId="0" borderId="0" xfId="0" applyFont="1" applyProtection="1"/>
    <xf numFmtId="0" fontId="4" fillId="0" borderId="0" xfId="1" applyFont="1" applyAlignment="1" applyProtection="1">
      <alignment vertical="center"/>
    </xf>
    <xf numFmtId="0" fontId="3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center" vertical="center"/>
    </xf>
    <xf numFmtId="0" fontId="3" fillId="0" borderId="0" xfId="1" applyFont="1" applyProtection="1"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vertical="top"/>
    </xf>
    <xf numFmtId="0" fontId="7" fillId="0" borderId="1" xfId="1" applyFont="1" applyBorder="1" applyAlignment="1" applyProtection="1">
      <alignment horizontal="center" vertical="center" wrapText="1"/>
    </xf>
    <xf numFmtId="0" fontId="8" fillId="3" borderId="1" xfId="1" applyFont="1" applyFill="1" applyBorder="1" applyAlignment="1" applyProtection="1">
      <alignment horizontal="center" vertical="center" wrapText="1"/>
    </xf>
    <xf numFmtId="0" fontId="9" fillId="4" borderId="1" xfId="1" applyFont="1" applyFill="1" applyBorder="1" applyAlignment="1" applyProtection="1">
      <alignment horizontal="center" vertical="center"/>
    </xf>
    <xf numFmtId="0" fontId="9" fillId="4" borderId="2" xfId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 applyProtection="1">
      <alignment horizontal="center" vertical="center"/>
    </xf>
    <xf numFmtId="0" fontId="3" fillId="0" borderId="0" xfId="1" applyFont="1" applyBorder="1" applyProtection="1"/>
    <xf numFmtId="0" fontId="3" fillId="0" borderId="0" xfId="0" applyFont="1" applyBorder="1" applyProtection="1"/>
    <xf numFmtId="0" fontId="3" fillId="0" borderId="0" xfId="0" applyFont="1" applyAlignment="1" applyProtection="1">
      <alignment vertical="top" wrapText="1"/>
    </xf>
    <xf numFmtId="0" fontId="3" fillId="0" borderId="4" xfId="1" applyNumberFormat="1" applyFont="1" applyBorder="1" applyAlignment="1" applyProtection="1">
      <alignment horizontal="center" vertical="center" wrapText="1"/>
    </xf>
    <xf numFmtId="164" fontId="11" fillId="0" borderId="4" xfId="1" applyNumberFormat="1" applyFont="1" applyBorder="1" applyAlignment="1" applyProtection="1">
      <alignment vertical="center" wrapText="1"/>
    </xf>
    <xf numFmtId="165" fontId="13" fillId="0" borderId="1" xfId="3" applyNumberFormat="1" applyFont="1" applyBorder="1" applyAlignment="1" applyProtection="1">
      <alignment vertical="center"/>
    </xf>
    <xf numFmtId="0" fontId="3" fillId="0" borderId="1" xfId="3" applyFont="1" applyBorder="1" applyAlignment="1" applyProtection="1">
      <alignment vertical="center"/>
    </xf>
    <xf numFmtId="0" fontId="3" fillId="0" borderId="1" xfId="1" applyFont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justify" vertical="center"/>
    </xf>
    <xf numFmtId="0" fontId="11" fillId="0" borderId="2" xfId="0" applyFont="1" applyBorder="1" applyAlignment="1" applyProtection="1">
      <alignment vertical="top" wrapText="1"/>
    </xf>
    <xf numFmtId="0" fontId="11" fillId="0" borderId="3" xfId="0" applyFont="1" applyBorder="1" applyAlignment="1">
      <alignment vertical="center" wrapText="1"/>
    </xf>
    <xf numFmtId="0" fontId="11" fillId="5" borderId="1" xfId="1" applyNumberFormat="1" applyFont="1" applyFill="1" applyBorder="1" applyAlignment="1" applyProtection="1">
      <alignment horizontal="center" vertical="top" wrapText="1"/>
    </xf>
    <xf numFmtId="0" fontId="11" fillId="0" borderId="1" xfId="1" applyNumberFormat="1" applyFont="1" applyBorder="1" applyAlignment="1" applyProtection="1">
      <alignment vertical="top" wrapText="1"/>
    </xf>
    <xf numFmtId="166" fontId="11" fillId="5" borderId="1" xfId="1" applyNumberFormat="1" applyFont="1" applyFill="1" applyBorder="1" applyAlignment="1" applyProtection="1">
      <alignment vertical="top" wrapText="1"/>
    </xf>
    <xf numFmtId="164" fontId="11" fillId="0" borderId="4" xfId="1" applyNumberFormat="1" applyFont="1" applyBorder="1" applyAlignment="1" applyProtection="1">
      <alignment horizontal="center" vertical="center" wrapText="1"/>
    </xf>
    <xf numFmtId="0" fontId="11" fillId="0" borderId="3" xfId="0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 applyProtection="1">
      <alignment vertical="top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164" fontId="11" fillId="0" borderId="3" xfId="1" applyNumberFormat="1" applyFont="1" applyBorder="1" applyAlignment="1" applyProtection="1">
      <alignment vertical="top" wrapText="1"/>
    </xf>
    <xf numFmtId="0" fontId="3" fillId="5" borderId="4" xfId="1" applyFont="1" applyFill="1" applyBorder="1" applyAlignment="1" applyProtection="1">
      <alignment vertical="center"/>
    </xf>
    <xf numFmtId="0" fontId="0" fillId="0" borderId="0" xfId="0" applyProtection="1"/>
    <xf numFmtId="0" fontId="3" fillId="0" borderId="0" xfId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164" fontId="3" fillId="0" borderId="0" xfId="1" applyNumberFormat="1" applyFont="1" applyBorder="1" applyAlignment="1" applyProtection="1">
      <alignment vertical="center"/>
    </xf>
    <xf numFmtId="0" fontId="3" fillId="0" borderId="0" xfId="1" applyNumberFormat="1" applyFont="1" applyBorder="1" applyAlignment="1" applyProtection="1">
      <alignment horizontal="center" vertical="center"/>
    </xf>
    <xf numFmtId="164" fontId="11" fillId="0" borderId="0" xfId="1" applyNumberFormat="1" applyFont="1" applyBorder="1" applyAlignment="1" applyProtection="1">
      <alignment vertical="center"/>
    </xf>
    <xf numFmtId="0" fontId="11" fillId="0" borderId="0" xfId="1" applyNumberFormat="1" applyFont="1" applyBorder="1" applyAlignment="1" applyProtection="1">
      <alignment vertical="center"/>
    </xf>
    <xf numFmtId="166" fontId="11" fillId="0" borderId="0" xfId="1" applyNumberFormat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3" fillId="3" borderId="0" xfId="1" applyFont="1" applyFill="1" applyAlignment="1" applyProtection="1">
      <alignment horizontal="center" vertical="center"/>
    </xf>
    <xf numFmtId="0" fontId="5" fillId="3" borderId="0" xfId="1" applyFont="1" applyFill="1" applyProtection="1">
      <protection locked="0"/>
    </xf>
    <xf numFmtId="0" fontId="3" fillId="3" borderId="0" xfId="1" applyFont="1" applyFill="1" applyProtection="1"/>
    <xf numFmtId="0" fontId="5" fillId="3" borderId="0" xfId="1" applyFont="1" applyFill="1" applyProtection="1"/>
    <xf numFmtId="0" fontId="11" fillId="3" borderId="1" xfId="1" applyNumberFormat="1" applyFont="1" applyFill="1" applyBorder="1" applyAlignment="1" applyProtection="1">
      <alignment vertical="top" wrapText="1"/>
      <protection locked="0"/>
    </xf>
    <xf numFmtId="0" fontId="11" fillId="3" borderId="1" xfId="1" applyFont="1" applyFill="1" applyBorder="1" applyAlignment="1" applyProtection="1">
      <alignment vertical="top" wrapText="1"/>
      <protection locked="0"/>
    </xf>
    <xf numFmtId="0" fontId="3" fillId="3" borderId="1" xfId="1" applyFont="1" applyFill="1" applyBorder="1" applyAlignment="1" applyProtection="1">
      <alignment vertical="top" wrapText="1"/>
      <protection locked="0"/>
    </xf>
    <xf numFmtId="0" fontId="3" fillId="2" borderId="1" xfId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justify" vertical="center"/>
    </xf>
    <xf numFmtId="0" fontId="3" fillId="2" borderId="2" xfId="0" applyFont="1" applyFill="1" applyBorder="1" applyAlignment="1" applyProtection="1">
      <alignment vertical="top" wrapText="1"/>
    </xf>
    <xf numFmtId="0" fontId="3" fillId="2" borderId="3" xfId="0" applyFont="1" applyFill="1" applyBorder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top" wrapText="1"/>
    </xf>
    <xf numFmtId="0" fontId="11" fillId="2" borderId="1" xfId="1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justify" vertical="center" wrapText="1"/>
    </xf>
    <xf numFmtId="167" fontId="11" fillId="5" borderId="1" xfId="1" applyNumberFormat="1" applyFont="1" applyFill="1" applyBorder="1" applyAlignment="1" applyProtection="1">
      <alignment vertical="top" wrapText="1"/>
    </xf>
    <xf numFmtId="2" fontId="11" fillId="5" borderId="1" xfId="1" applyNumberFormat="1" applyFont="1" applyFill="1" applyBorder="1" applyAlignment="1" applyProtection="1">
      <alignment vertical="top" wrapText="1"/>
    </xf>
    <xf numFmtId="2" fontId="14" fillId="5" borderId="4" xfId="1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/>
    </xf>
    <xf numFmtId="0" fontId="3" fillId="0" borderId="0" xfId="1" applyFont="1" applyAlignment="1" applyProtection="1">
      <alignment horizontal="left" vertical="center" wrapText="1"/>
    </xf>
    <xf numFmtId="0" fontId="7" fillId="0" borderId="2" xfId="1" applyFont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/>
    </xf>
    <xf numFmtId="0" fontId="7" fillId="2" borderId="5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3" xr:uid="{EBEDFF43-B744-466C-A86A-31392CB574F4}"/>
    <cellStyle name="Normal 4 3" xfId="1" xr:uid="{76BF40F9-BC52-4AC3-9E66-A56C0A3AFE96}"/>
    <cellStyle name="Normal 4 4 2" xfId="2" xr:uid="{9DC7625F-6234-4AD0-B2EC-3EC25CBBA6F2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.%20Analisis%20Jabatan/6.%20BAHAN%20LUTIM/BAHAN%20LUTIM/BAHAN%20PENYUSUNAN/FORM%20ANJAB-ABK/Contoh%20ANJAB.ABK%20BIRO%20ORGANISASI/4.%20Fungsional/3.%20Arsiparis/ABK%20JF%20Arsiparis%20Biro%20Organisa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A Terampil Pelaksana"/>
      <sheetName val="A Mahir PLanjutan"/>
      <sheetName val="A Penyelia"/>
      <sheetName val="A Pertama"/>
      <sheetName val="A Muda"/>
      <sheetName val="A Madya"/>
      <sheetName val="A Utama"/>
      <sheetName val="Tugas Lain"/>
      <sheetName val="Catatan"/>
    </sheetNames>
    <sheetDataSet>
      <sheetData sheetId="0">
        <row r="11">
          <cell r="E11">
            <v>75000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121EB-5648-42D9-94EA-3F2665EB04FB}">
  <dimension ref="A1:N31"/>
  <sheetViews>
    <sheetView tabSelected="1" topLeftCell="A22" zoomScale="80" zoomScaleNormal="80" workbookViewId="0">
      <selection activeCell="F29" sqref="F29"/>
    </sheetView>
  </sheetViews>
  <sheetFormatPr defaultColWidth="10.54296875" defaultRowHeight="14.5" x14ac:dyDescent="0.35"/>
  <cols>
    <col min="1" max="1" width="5.36328125" style="45" customWidth="1"/>
    <col min="2" max="2" width="47.08984375" style="45" customWidth="1"/>
    <col min="3" max="3" width="1.81640625" style="36" customWidth="1"/>
    <col min="4" max="4" width="18.453125" style="36" customWidth="1"/>
    <col min="5" max="5" width="19.54296875" style="46" bestFit="1" customWidth="1"/>
    <col min="6" max="6" width="9.36328125" style="36" bestFit="1" customWidth="1"/>
    <col min="7" max="7" width="12.26953125" style="36" customWidth="1"/>
    <col min="8" max="8" width="16.54296875" style="36" bestFit="1" customWidth="1"/>
    <col min="9" max="9" width="17.26953125" style="36" customWidth="1"/>
    <col min="10" max="10" width="10.54296875" style="36"/>
    <col min="11" max="11" width="7" style="36" hidden="1" customWidth="1"/>
    <col min="12" max="13" width="8.453125" style="36" hidden="1" customWidth="1"/>
    <col min="14" max="14" width="10.08984375" style="36" hidden="1" customWidth="1"/>
    <col min="15" max="16384" width="10.54296875" style="36"/>
  </cols>
  <sheetData>
    <row r="1" spans="1:14" s="2" customFormat="1" ht="17.5" x14ac:dyDescent="0.3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1"/>
    </row>
    <row r="2" spans="1:14" s="2" customFormat="1" ht="15.5" x14ac:dyDescent="0.35">
      <c r="A2" s="3"/>
      <c r="B2" s="4"/>
      <c r="C2" s="1"/>
      <c r="D2" s="1"/>
      <c r="E2" s="5"/>
      <c r="F2" s="1"/>
      <c r="G2" s="1"/>
      <c r="H2" s="1"/>
      <c r="I2" s="1"/>
      <c r="J2" s="1"/>
    </row>
    <row r="3" spans="1:14" s="2" customFormat="1" ht="15.5" x14ac:dyDescent="0.35">
      <c r="A3" s="4" t="s">
        <v>1</v>
      </c>
      <c r="B3" s="4"/>
      <c r="C3" s="1" t="s">
        <v>2</v>
      </c>
      <c r="D3" s="6" t="s">
        <v>3</v>
      </c>
      <c r="E3" s="5"/>
      <c r="F3" s="1"/>
      <c r="G3" s="1"/>
      <c r="H3" s="1"/>
      <c r="I3" s="1"/>
      <c r="J3" s="1"/>
    </row>
    <row r="4" spans="1:14" s="2" customFormat="1" ht="15.5" x14ac:dyDescent="0.35">
      <c r="A4" s="4" t="s">
        <v>4</v>
      </c>
      <c r="B4" s="4"/>
      <c r="C4" s="1" t="s">
        <v>2</v>
      </c>
      <c r="D4" s="48"/>
      <c r="E4" s="47"/>
      <c r="F4" s="49"/>
      <c r="G4" s="49"/>
      <c r="H4" s="49"/>
      <c r="I4" s="50"/>
      <c r="J4" s="7"/>
    </row>
    <row r="5" spans="1:14" s="2" customFormat="1" ht="48" customHeight="1" x14ac:dyDescent="0.35">
      <c r="A5" s="8" t="s">
        <v>5</v>
      </c>
      <c r="B5" s="4"/>
      <c r="C5" s="8" t="s">
        <v>2</v>
      </c>
      <c r="D5" s="65" t="s">
        <v>6</v>
      </c>
      <c r="E5" s="65"/>
      <c r="F5" s="65"/>
      <c r="G5" s="65"/>
      <c r="H5" s="65"/>
      <c r="I5" s="65"/>
      <c r="J5" s="1"/>
    </row>
    <row r="6" spans="1:14" s="2" customFormat="1" ht="47.25" customHeight="1" x14ac:dyDescent="0.35">
      <c r="A6" s="9" t="s">
        <v>7</v>
      </c>
      <c r="B6" s="9" t="s">
        <v>8</v>
      </c>
      <c r="C6" s="66" t="s">
        <v>9</v>
      </c>
      <c r="D6" s="67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1"/>
      <c r="K6" s="10" t="s">
        <v>15</v>
      </c>
      <c r="L6" s="10" t="s">
        <v>16</v>
      </c>
      <c r="M6" s="10" t="s">
        <v>17</v>
      </c>
      <c r="N6" s="10" t="s">
        <v>18</v>
      </c>
    </row>
    <row r="7" spans="1:14" s="15" customFormat="1" ht="16" x14ac:dyDescent="0.35">
      <c r="A7" s="11">
        <v>1</v>
      </c>
      <c r="B7" s="11">
        <v>2</v>
      </c>
      <c r="C7" s="12"/>
      <c r="D7" s="13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4"/>
      <c r="K7" s="10">
        <v>4</v>
      </c>
      <c r="L7" s="10">
        <v>5</v>
      </c>
      <c r="M7" s="10" t="s">
        <v>17</v>
      </c>
      <c r="N7" s="10" t="s">
        <v>18</v>
      </c>
    </row>
    <row r="8" spans="1:14" s="16" customFormat="1" ht="15.5" x14ac:dyDescent="0.35">
      <c r="A8" s="54"/>
      <c r="B8" s="55"/>
      <c r="C8" s="56"/>
      <c r="D8" s="57"/>
      <c r="E8" s="58"/>
      <c r="F8" s="58"/>
      <c r="G8" s="58"/>
      <c r="H8" s="59"/>
      <c r="I8" s="58"/>
      <c r="K8" s="17"/>
      <c r="L8" s="18"/>
      <c r="M8" s="19">
        <f>H8</f>
        <v>0</v>
      </c>
      <c r="N8" s="20"/>
    </row>
    <row r="9" spans="1:14" s="16" customFormat="1" ht="31" x14ac:dyDescent="0.35">
      <c r="A9" s="21">
        <v>1</v>
      </c>
      <c r="B9" s="22" t="s">
        <v>19</v>
      </c>
      <c r="C9" s="23"/>
      <c r="D9" s="24" t="s">
        <v>20</v>
      </c>
      <c r="E9" s="25">
        <f>5*315</f>
        <v>1575</v>
      </c>
      <c r="F9" s="51">
        <v>1</v>
      </c>
      <c r="G9" s="26">
        <f>[1]Menu!$E$11</f>
        <v>75000</v>
      </c>
      <c r="H9" s="62">
        <f>E9*F9/G9</f>
        <v>2.1000000000000001E-2</v>
      </c>
      <c r="I9" s="52"/>
      <c r="K9" s="17"/>
      <c r="L9" s="18"/>
      <c r="M9" s="19">
        <f>H9</f>
        <v>2.1000000000000001E-2</v>
      </c>
      <c r="N9" s="20"/>
    </row>
    <row r="10" spans="1:14" s="16" customFormat="1" ht="31" x14ac:dyDescent="0.35">
      <c r="A10" s="21">
        <v>2</v>
      </c>
      <c r="B10" s="22" t="s">
        <v>21</v>
      </c>
      <c r="C10" s="23"/>
      <c r="D10" s="24" t="s">
        <v>22</v>
      </c>
      <c r="E10" s="25">
        <f>5*315</f>
        <v>1575</v>
      </c>
      <c r="F10" s="51">
        <v>1</v>
      </c>
      <c r="G10" s="26">
        <f>[1]Menu!$E$11</f>
        <v>75000</v>
      </c>
      <c r="H10" s="62">
        <f t="shared" ref="H10:H29" si="0">E10*F10/G10</f>
        <v>2.1000000000000001E-2</v>
      </c>
      <c r="I10" s="53"/>
      <c r="K10" s="17"/>
      <c r="L10" s="28"/>
      <c r="M10" s="19">
        <f>H10</f>
        <v>2.1000000000000001E-2</v>
      </c>
      <c r="N10" s="20"/>
    </row>
    <row r="11" spans="1:14" s="16" customFormat="1" ht="15.5" x14ac:dyDescent="0.35">
      <c r="A11" s="21">
        <v>3</v>
      </c>
      <c r="B11" s="22" t="s">
        <v>23</v>
      </c>
      <c r="C11" s="23"/>
      <c r="D11" s="29" t="s">
        <v>24</v>
      </c>
      <c r="E11" s="25">
        <v>15</v>
      </c>
      <c r="F11" s="51">
        <v>2</v>
      </c>
      <c r="G11" s="26">
        <f>[1]Menu!$E$11</f>
        <v>75000</v>
      </c>
      <c r="H11" s="27">
        <f>E11*F11/G11</f>
        <v>4.0000000000000002E-4</v>
      </c>
      <c r="I11" s="53"/>
      <c r="K11" s="17"/>
      <c r="L11" s="28"/>
      <c r="M11" s="19"/>
      <c r="N11" s="20"/>
    </row>
    <row r="12" spans="1:14" s="16" customFormat="1" ht="31" x14ac:dyDescent="0.35">
      <c r="A12" s="21">
        <v>4</v>
      </c>
      <c r="B12" s="22" t="s">
        <v>25</v>
      </c>
      <c r="C12" s="23"/>
      <c r="D12" s="29" t="s">
        <v>26</v>
      </c>
      <c r="E12" s="25">
        <f>5*315</f>
        <v>1575</v>
      </c>
      <c r="F12" s="51">
        <v>15</v>
      </c>
      <c r="G12" s="26">
        <f>[1]Menu!$E$11</f>
        <v>75000</v>
      </c>
      <c r="H12" s="62">
        <f t="shared" si="0"/>
        <v>0.315</v>
      </c>
      <c r="I12" s="53"/>
      <c r="K12" s="17"/>
      <c r="L12" s="28"/>
      <c r="M12" s="19"/>
      <c r="N12" s="20"/>
    </row>
    <row r="13" spans="1:14" s="16" customFormat="1" ht="31" x14ac:dyDescent="0.35">
      <c r="A13" s="21">
        <v>5</v>
      </c>
      <c r="B13" s="22" t="s">
        <v>27</v>
      </c>
      <c r="C13" s="23"/>
      <c r="D13" s="24" t="s">
        <v>22</v>
      </c>
      <c r="E13" s="25">
        <f>5*315</f>
        <v>1575</v>
      </c>
      <c r="F13" s="51">
        <v>15</v>
      </c>
      <c r="G13" s="26">
        <f>[1]Menu!$E$11</f>
        <v>75000</v>
      </c>
      <c r="H13" s="62">
        <f t="shared" si="0"/>
        <v>0.315</v>
      </c>
      <c r="I13" s="53"/>
      <c r="K13" s="17"/>
      <c r="L13" s="28"/>
      <c r="M13" s="19"/>
      <c r="N13" s="20"/>
    </row>
    <row r="14" spans="1:14" s="16" customFormat="1" ht="15.5" x14ac:dyDescent="0.35">
      <c r="A14" s="21">
        <v>6</v>
      </c>
      <c r="B14" s="22" t="s">
        <v>28</v>
      </c>
      <c r="C14" s="23"/>
      <c r="D14" s="29" t="s">
        <v>24</v>
      </c>
      <c r="E14" s="25">
        <v>15</v>
      </c>
      <c r="F14" s="51">
        <v>15</v>
      </c>
      <c r="G14" s="26">
        <f>[1]Menu!$E$11</f>
        <v>75000</v>
      </c>
      <c r="H14" s="61">
        <f t="shared" si="0"/>
        <v>3.0000000000000001E-3</v>
      </c>
      <c r="I14" s="53"/>
      <c r="K14" s="17"/>
      <c r="L14" s="28"/>
      <c r="M14" s="19"/>
      <c r="N14" s="20"/>
    </row>
    <row r="15" spans="1:14" s="16" customFormat="1" ht="15.5" x14ac:dyDescent="0.35">
      <c r="A15" s="54"/>
      <c r="B15" s="55"/>
      <c r="C15" s="56"/>
      <c r="D15" s="57"/>
      <c r="E15" s="59"/>
      <c r="F15" s="58"/>
      <c r="G15" s="58"/>
      <c r="H15" s="59"/>
      <c r="I15" s="58"/>
      <c r="K15" s="17"/>
      <c r="L15" s="28"/>
      <c r="M15" s="19"/>
      <c r="N15" s="20"/>
    </row>
    <row r="16" spans="1:14" s="16" customFormat="1" ht="31" x14ac:dyDescent="0.35">
      <c r="A16" s="21">
        <v>7</v>
      </c>
      <c r="B16" s="30" t="s">
        <v>29</v>
      </c>
      <c r="C16" s="31"/>
      <c r="D16" s="32" t="s">
        <v>26</v>
      </c>
      <c r="E16" s="25">
        <f>5*315</f>
        <v>1575</v>
      </c>
      <c r="F16" s="51">
        <v>15</v>
      </c>
      <c r="G16" s="26">
        <f>[1]Menu!$E$11</f>
        <v>75000</v>
      </c>
      <c r="H16" s="62">
        <f t="shared" si="0"/>
        <v>0.315</v>
      </c>
      <c r="I16" s="53"/>
      <c r="K16" s="17"/>
      <c r="L16" s="28"/>
      <c r="M16" s="19"/>
      <c r="N16" s="20"/>
    </row>
    <row r="17" spans="1:14" s="16" customFormat="1" ht="31" x14ac:dyDescent="0.35">
      <c r="A17" s="21">
        <v>8</v>
      </c>
      <c r="B17" s="30" t="s">
        <v>30</v>
      </c>
      <c r="C17" s="31"/>
      <c r="D17" s="32" t="s">
        <v>31</v>
      </c>
      <c r="E17" s="25">
        <v>15</v>
      </c>
      <c r="F17" s="51">
        <v>15</v>
      </c>
      <c r="G17" s="26">
        <f>[1]Menu!$E$11</f>
        <v>75000</v>
      </c>
      <c r="H17" s="61">
        <f t="shared" si="0"/>
        <v>3.0000000000000001E-3</v>
      </c>
      <c r="I17" s="53"/>
      <c r="K17" s="17"/>
      <c r="L17" s="28"/>
      <c r="M17" s="19"/>
      <c r="N17" s="20"/>
    </row>
    <row r="18" spans="1:14" s="16" customFormat="1" ht="31" x14ac:dyDescent="0.35">
      <c r="A18" s="21">
        <v>9</v>
      </c>
      <c r="B18" s="30" t="s">
        <v>32</v>
      </c>
      <c r="C18" s="31"/>
      <c r="D18" s="32" t="s">
        <v>31</v>
      </c>
      <c r="E18" s="25">
        <v>15</v>
      </c>
      <c r="F18" s="51">
        <v>15</v>
      </c>
      <c r="G18" s="26">
        <f>[1]Menu!$E$11</f>
        <v>75000</v>
      </c>
      <c r="H18" s="61">
        <f t="shared" si="0"/>
        <v>3.0000000000000001E-3</v>
      </c>
      <c r="I18" s="53"/>
      <c r="K18" s="17"/>
      <c r="L18" s="28"/>
      <c r="M18" s="19"/>
      <c r="N18" s="20"/>
    </row>
    <row r="19" spans="1:14" s="16" customFormat="1" ht="31" x14ac:dyDescent="0.35">
      <c r="A19" s="21">
        <v>10</v>
      </c>
      <c r="B19" s="30" t="s">
        <v>33</v>
      </c>
      <c r="C19" s="31"/>
      <c r="D19" s="32" t="s">
        <v>26</v>
      </c>
      <c r="E19" s="25">
        <f>10*315</f>
        <v>3150</v>
      </c>
      <c r="F19" s="51">
        <v>0</v>
      </c>
      <c r="G19" s="26">
        <f>[1]Menu!$E$11</f>
        <v>75000</v>
      </c>
      <c r="H19" s="61">
        <f t="shared" si="0"/>
        <v>0</v>
      </c>
      <c r="I19" s="53"/>
      <c r="K19" s="17"/>
      <c r="L19" s="28"/>
      <c r="M19" s="19"/>
      <c r="N19" s="20"/>
    </row>
    <row r="20" spans="1:14" s="16" customFormat="1" ht="46.5" x14ac:dyDescent="0.35">
      <c r="A20" s="21">
        <v>11</v>
      </c>
      <c r="B20" s="30" t="s">
        <v>34</v>
      </c>
      <c r="C20" s="31"/>
      <c r="D20" s="32" t="s">
        <v>26</v>
      </c>
      <c r="E20" s="25">
        <f>10*315</f>
        <v>3150</v>
      </c>
      <c r="F20" s="51">
        <v>0</v>
      </c>
      <c r="G20" s="26">
        <f>[1]Menu!$E$11</f>
        <v>75000</v>
      </c>
      <c r="H20" s="61">
        <f t="shared" si="0"/>
        <v>0</v>
      </c>
      <c r="I20" s="53"/>
      <c r="K20" s="17"/>
      <c r="L20" s="28"/>
      <c r="M20" s="19"/>
      <c r="N20" s="20"/>
    </row>
    <row r="21" spans="1:14" s="16" customFormat="1" ht="31" x14ac:dyDescent="0.35">
      <c r="A21" s="21">
        <v>12</v>
      </c>
      <c r="B21" s="30" t="s">
        <v>35</v>
      </c>
      <c r="C21" s="31"/>
      <c r="D21" s="33" t="s">
        <v>36</v>
      </c>
      <c r="E21" s="25">
        <v>15</v>
      </c>
      <c r="F21" s="51">
        <v>0</v>
      </c>
      <c r="G21" s="26">
        <f>[1]Menu!$E$11</f>
        <v>75000</v>
      </c>
      <c r="H21" s="61">
        <f t="shared" si="0"/>
        <v>0</v>
      </c>
      <c r="I21" s="53"/>
      <c r="K21" s="17"/>
      <c r="L21" s="28"/>
      <c r="M21" s="19"/>
      <c r="N21" s="20"/>
    </row>
    <row r="22" spans="1:14" s="16" customFormat="1" ht="31" x14ac:dyDescent="0.35">
      <c r="A22" s="21">
        <v>13</v>
      </c>
      <c r="B22" s="30" t="s">
        <v>37</v>
      </c>
      <c r="C22" s="31"/>
      <c r="D22" s="32" t="s">
        <v>38</v>
      </c>
      <c r="E22" s="25">
        <v>15</v>
      </c>
      <c r="F22" s="51">
        <v>15</v>
      </c>
      <c r="G22" s="26">
        <f>[1]Menu!$E$11</f>
        <v>75000</v>
      </c>
      <c r="H22" s="61">
        <f>E22*F22/G22</f>
        <v>3.0000000000000001E-3</v>
      </c>
      <c r="I22" s="53"/>
      <c r="K22" s="17"/>
      <c r="L22" s="28"/>
      <c r="M22" s="19"/>
      <c r="N22" s="20"/>
    </row>
    <row r="23" spans="1:14" s="16" customFormat="1" ht="15.5" x14ac:dyDescent="0.35">
      <c r="A23" s="54"/>
      <c r="B23" s="55"/>
      <c r="C23" s="56"/>
      <c r="D23" s="57"/>
      <c r="E23" s="59"/>
      <c r="F23" s="58"/>
      <c r="G23" s="58"/>
      <c r="H23" s="59"/>
      <c r="I23" s="58"/>
      <c r="K23" s="17"/>
      <c r="L23" s="28"/>
      <c r="M23" s="19"/>
      <c r="N23" s="20"/>
    </row>
    <row r="24" spans="1:14" s="16" customFormat="1" ht="46.5" x14ac:dyDescent="0.35">
      <c r="A24" s="21">
        <v>14</v>
      </c>
      <c r="B24" s="30" t="s">
        <v>39</v>
      </c>
      <c r="C24" s="31"/>
      <c r="D24" s="34" t="s">
        <v>40</v>
      </c>
      <c r="E24" s="25">
        <v>45</v>
      </c>
      <c r="F24" s="51">
        <v>0</v>
      </c>
      <c r="G24" s="26">
        <f>[1]Menu!$E$11</f>
        <v>75000</v>
      </c>
      <c r="H24" s="27">
        <f t="shared" si="0"/>
        <v>0</v>
      </c>
      <c r="I24" s="53"/>
      <c r="K24" s="17"/>
      <c r="L24" s="28"/>
      <c r="M24" s="19"/>
      <c r="N24" s="20"/>
    </row>
    <row r="25" spans="1:14" s="16" customFormat="1" ht="46.5" x14ac:dyDescent="0.35">
      <c r="A25" s="21">
        <v>15</v>
      </c>
      <c r="B25" s="30" t="s">
        <v>41</v>
      </c>
      <c r="C25" s="31"/>
      <c r="D25" s="32" t="s">
        <v>42</v>
      </c>
      <c r="E25" s="25">
        <f>7*315</f>
        <v>2205</v>
      </c>
      <c r="F25" s="51">
        <v>15</v>
      </c>
      <c r="G25" s="26">
        <f>[1]Menu!$E$11</f>
        <v>75000</v>
      </c>
      <c r="H25" s="62">
        <f t="shared" si="0"/>
        <v>0.441</v>
      </c>
      <c r="I25" s="53"/>
      <c r="K25" s="17"/>
      <c r="L25" s="28"/>
      <c r="M25" s="19"/>
      <c r="N25" s="20"/>
    </row>
    <row r="26" spans="1:14" s="16" customFormat="1" ht="15.5" x14ac:dyDescent="0.35">
      <c r="A26" s="54"/>
      <c r="B26" s="60"/>
      <c r="C26" s="56"/>
      <c r="D26" s="57"/>
      <c r="E26" s="59"/>
      <c r="F26" s="58"/>
      <c r="G26" s="58"/>
      <c r="H26" s="59"/>
      <c r="I26" s="58"/>
      <c r="K26" s="17"/>
      <c r="L26" s="28"/>
      <c r="M26" s="19"/>
      <c r="N26" s="20"/>
    </row>
    <row r="27" spans="1:14" s="16" customFormat="1" ht="31" x14ac:dyDescent="0.35">
      <c r="A27" s="21">
        <v>16</v>
      </c>
      <c r="B27" s="30" t="s">
        <v>43</v>
      </c>
      <c r="C27" s="31"/>
      <c r="D27" s="32" t="s">
        <v>44</v>
      </c>
      <c r="E27" s="25">
        <v>250</v>
      </c>
      <c r="F27" s="51">
        <v>2</v>
      </c>
      <c r="G27" s="26">
        <f>[1]Menu!$E$11</f>
        <v>75000</v>
      </c>
      <c r="H27" s="62">
        <f t="shared" si="0"/>
        <v>6.6666666666666671E-3</v>
      </c>
      <c r="I27" s="53"/>
      <c r="K27" s="17"/>
      <c r="L27" s="28"/>
      <c r="M27" s="19"/>
      <c r="N27" s="20"/>
    </row>
    <row r="28" spans="1:14" s="16" customFormat="1" ht="31" x14ac:dyDescent="0.35">
      <c r="A28" s="21">
        <v>17</v>
      </c>
      <c r="B28" s="30" t="s">
        <v>45</v>
      </c>
      <c r="C28" s="31"/>
      <c r="D28" s="32" t="s">
        <v>44</v>
      </c>
      <c r="E28" s="25">
        <v>250</v>
      </c>
      <c r="F28" s="51">
        <v>1</v>
      </c>
      <c r="G28" s="26">
        <f>[1]Menu!$E$11</f>
        <v>75000</v>
      </c>
      <c r="H28" s="62">
        <f t="shared" si="0"/>
        <v>3.3333333333333335E-3</v>
      </c>
      <c r="I28" s="53"/>
      <c r="K28" s="17"/>
      <c r="L28" s="28"/>
      <c r="M28" s="19"/>
      <c r="N28" s="20"/>
    </row>
    <row r="29" spans="1:14" s="16" customFormat="1" ht="31" x14ac:dyDescent="0.35">
      <c r="A29" s="21">
        <v>18</v>
      </c>
      <c r="B29" s="30" t="s">
        <v>46</v>
      </c>
      <c r="C29" s="31"/>
      <c r="D29" s="32" t="s">
        <v>44</v>
      </c>
      <c r="E29" s="25">
        <v>250</v>
      </c>
      <c r="F29" s="51">
        <v>2</v>
      </c>
      <c r="G29" s="26">
        <f>[1]Menu!$E$11</f>
        <v>75000</v>
      </c>
      <c r="H29" s="62">
        <f t="shared" si="0"/>
        <v>6.6666666666666671E-3</v>
      </c>
      <c r="I29" s="53"/>
      <c r="K29" s="17"/>
      <c r="L29" s="28"/>
      <c r="M29" s="19"/>
      <c r="N29" s="20"/>
    </row>
    <row r="30" spans="1:14" s="2" customFormat="1" ht="21.75" customHeight="1" x14ac:dyDescent="0.35">
      <c r="A30" s="68" t="s">
        <v>47</v>
      </c>
      <c r="B30" s="69"/>
      <c r="C30" s="69"/>
      <c r="D30" s="69"/>
      <c r="E30" s="69"/>
      <c r="F30" s="69"/>
      <c r="G30" s="70"/>
      <c r="H30" s="63">
        <f>SUM(H8:H29)</f>
        <v>1.4570666666666665</v>
      </c>
      <c r="I30" s="35"/>
      <c r="K30" s="36"/>
      <c r="L30" s="36"/>
      <c r="M30" s="36"/>
      <c r="N30" s="36"/>
    </row>
    <row r="31" spans="1:14" s="2" customFormat="1" ht="15.5" x14ac:dyDescent="0.35">
      <c r="A31" s="37"/>
      <c r="B31" s="38"/>
      <c r="C31" s="38"/>
      <c r="D31" s="39"/>
      <c r="E31" s="40"/>
      <c r="F31" s="41"/>
      <c r="G31" s="42"/>
      <c r="H31" s="43"/>
      <c r="I31" s="44"/>
      <c r="K31" s="36"/>
      <c r="L31" s="36"/>
      <c r="M31" s="36"/>
      <c r="N31" s="36"/>
    </row>
  </sheetData>
  <mergeCells count="4">
    <mergeCell ref="A1:I1"/>
    <mergeCell ref="D5:I5"/>
    <mergeCell ref="C6:D6"/>
    <mergeCell ref="A30:G30"/>
  </mergeCells>
  <conditionalFormatting sqref="M8 M10:M29">
    <cfRule type="cellIs" dxfId="1" priority="2" operator="greaterThan">
      <formula>0.1</formula>
    </cfRule>
  </conditionalFormatting>
  <conditionalFormatting sqref="M9">
    <cfRule type="cellIs" dxfId="0" priority="1" operator="greaterThan">
      <formula>0.1</formula>
    </cfRule>
  </conditionalFormatting>
  <pageMargins left="0.7" right="0.7" top="0.75" bottom="0.75" header="0.3" footer="0.3"/>
  <pageSetup paperSize="9" scale="8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cp:lastPrinted>2024-07-11T04:26:31Z</cp:lastPrinted>
  <dcterms:created xsi:type="dcterms:W3CDTF">2024-06-05T04:15:30Z</dcterms:created>
  <dcterms:modified xsi:type="dcterms:W3CDTF">2024-07-12T02:54:42Z</dcterms:modified>
</cp:coreProperties>
</file>